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"/>
    </mc:Choice>
  </mc:AlternateContent>
  <xr:revisionPtr revIDLastSave="0" documentId="13_ncr:1_{A51DB013-B6DC-429D-934B-F507DB293321}" xr6:coauthVersionLast="47" xr6:coauthVersionMax="47" xr10:uidLastSave="{00000000-0000-0000-0000-000000000000}"/>
  <bookViews>
    <workbookView xWindow="20370" yWindow="-120" windowWidth="20730" windowHeight="11160" xr2:uid="{08C3E68C-A7DF-4CF9-A17C-C29F3B4EC4EB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2" l="1"/>
  <c r="O11" i="2"/>
  <c r="M11" i="2"/>
  <c r="G11" i="2"/>
  <c r="H11" i="2"/>
  <c r="J11" i="2"/>
  <c r="L11" i="2"/>
  <c r="I6" i="2"/>
  <c r="K6" i="2"/>
  <c r="S6" i="2" s="1"/>
  <c r="I8" i="2"/>
  <c r="K8" i="2"/>
  <c r="Q8" i="2" s="1"/>
  <c r="I2" i="2"/>
  <c r="K2" i="2"/>
  <c r="R2" i="2" s="1"/>
  <c r="I3" i="2"/>
  <c r="K3" i="2"/>
  <c r="Q3" i="2" s="1"/>
  <c r="I9" i="2"/>
  <c r="K9" i="2"/>
  <c r="Q9" i="2" s="1"/>
  <c r="I10" i="2"/>
  <c r="K10" i="2"/>
  <c r="S10" i="2" s="1"/>
  <c r="I4" i="2"/>
  <c r="K4" i="2"/>
  <c r="R4" i="2" s="1"/>
  <c r="I5" i="2"/>
  <c r="K5" i="2"/>
  <c r="Q5" i="2" s="1"/>
  <c r="I7" i="2"/>
  <c r="K7" i="2"/>
  <c r="Q7" i="2" s="1"/>
  <c r="K11" i="2" l="1"/>
  <c r="M13" i="2" s="1"/>
  <c r="S8" i="2"/>
  <c r="R10" i="2"/>
  <c r="S5" i="2"/>
  <c r="S3" i="2"/>
  <c r="R5" i="2"/>
  <c r="R3" i="2"/>
  <c r="R8" i="2"/>
  <c r="S9" i="2"/>
  <c r="S4" i="2"/>
  <c r="R9" i="2"/>
  <c r="S2" i="2"/>
  <c r="Q4" i="2"/>
  <c r="Q2" i="2"/>
  <c r="R6" i="2"/>
  <c r="Q10" i="2"/>
  <c r="Q6" i="2"/>
  <c r="R7" i="2"/>
  <c r="S7" i="2"/>
  <c r="P13" i="2" l="1"/>
  <c r="S13" i="2"/>
  <c r="I12" i="2"/>
  <c r="I13" i="2" l="1"/>
  <c r="D11" i="2"/>
</calcChain>
</file>

<file path=xl/sharedStrings.xml><?xml version="1.0" encoding="utf-8"?>
<sst xmlns="http://schemas.openxmlformats.org/spreadsheetml/2006/main" count="140" uniqueCount="86">
  <si>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</si>
  <si>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</si>
  <si>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</si>
  <si>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</si>
  <si>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</si>
  <si>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</si>
  <si>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</si>
  <si>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</si>
  <si>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</si>
  <si>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</si>
  <si>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</si>
  <si>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</si>
  <si>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</si>
  <si>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</si>
  <si>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</si>
  <si>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</si>
  <si>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</si>
  <si>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</si>
  <si>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</si>
  <si>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</si>
  <si>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</si>
  <si>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</si>
  <si>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</si>
  <si>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</si>
  <si>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</si>
  <si>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</si>
  <si>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</si>
  <si>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</si>
  <si>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</si>
  <si>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</si>
  <si>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</si>
  <si>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</si>
  <si>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WD</t>
  </si>
  <si>
    <t>BACK</t>
  </si>
  <si>
    <t>RESIDENTIAL LOTS</t>
  </si>
  <si>
    <t>402</t>
  </si>
  <si>
    <t>300STD</t>
  </si>
  <si>
    <t>03-ARM'S LENGTH</t>
  </si>
  <si>
    <t>401</t>
  </si>
  <si>
    <t>00003</t>
  </si>
  <si>
    <t>SUB LOTS 1</t>
  </si>
  <si>
    <t>004-104-000-420-00</t>
  </si>
  <si>
    <t>18990 N CO RD 459</t>
  </si>
  <si>
    <t>569/833</t>
  </si>
  <si>
    <t>35/FT</t>
  </si>
  <si>
    <t>004-108-000-400-00</t>
  </si>
  <si>
    <t>004-117-000-070-02</t>
  </si>
  <si>
    <t>004-123-000-060-00</t>
  </si>
  <si>
    <t>23645 W CO RD 459</t>
  </si>
  <si>
    <t>576/012</t>
  </si>
  <si>
    <t>004-123-000-130-00</t>
  </si>
  <si>
    <t>23425 W CO RD 459</t>
  </si>
  <si>
    <t>569/556</t>
  </si>
  <si>
    <t>004-123-000-090-07, 004-123-000-140-00</t>
  </si>
  <si>
    <t>004-170-000-010-02</t>
  </si>
  <si>
    <t>566/866</t>
  </si>
  <si>
    <t>572/806</t>
  </si>
  <si>
    <t>004-180-000-091-00</t>
  </si>
  <si>
    <t>570/545</t>
  </si>
  <si>
    <t>004-180-000-097-00</t>
  </si>
  <si>
    <t>570/336</t>
  </si>
  <si>
    <t>004-320-000-050-00</t>
  </si>
  <si>
    <t>21090 THIRD ST</t>
  </si>
  <si>
    <t>574/647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</si>
  <si>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</si>
  <si>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</si>
  <si>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</si>
  <si>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</si>
  <si>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</si>
  <si>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</si>
  <si>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</si>
  <si>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</si>
  <si>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</si>
  <si>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</si>
  <si>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t>Property Class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</si>
  <si>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</t>
    </r>
  </si>
  <si>
    <t>Neighborhood</t>
  </si>
  <si>
    <t>Land Tables</t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</si>
  <si>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</si>
  <si>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</si>
  <si>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</si>
  <si>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</si>
  <si>
    <t>PERIMETERS USED TO CALCULATE LAND VALUES</t>
  </si>
  <si>
    <t>Gen Res Lots , Back Lotsby Lake &amp; ESS Lake #5 back ; Land Values $ 93 Per FF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</si>
  <si>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ESS LAKE ESTATES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BACK LAKE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 LOTS</t>
    </r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</si>
  <si>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ESS LAKE ESTATES #5 SUB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 BACKLOTS BY LAKE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 LOTS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</si>
</sst>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3" borderId="2" xfId="0" applyFont="1" applyFill="1" applyBorder="1"/>
    <xf numFmtId="0" fontId="9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2179-FC23-4996-AF4C-A424BF6A996D}">
  <dimension ref="A1:BL36"/>
  <sheetViews>
    <sheetView tabSelected="1" topLeftCell="A7" workbookViewId="0">
      <selection activeCell="B24" sqref="B24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5" customWidth="1"/>
    <col min="4" max="4" width="17.7109375" style="15" customWidth="1"/>
    <col min="5" max="5" width="8.7109375" customWidth="1"/>
    <col min="6" max="6" width="49.7109375" customWidth="1"/>
    <col min="7" max="8" width="17.7109375" style="15" customWidth="1"/>
    <col min="9" max="9" width="18.7109375" style="20" customWidth="1"/>
    <col min="10" max="10" width="17.7109375" style="15" customWidth="1"/>
    <col min="11" max="11" width="18.7109375" style="15" customWidth="1"/>
    <col min="12" max="12" width="20.7109375" style="15" customWidth="1"/>
    <col min="13" max="13" width="17.7109375" style="30" customWidth="1"/>
    <col min="14" max="14" width="10.7109375" style="34" customWidth="1"/>
    <col min="15" max="15" width="14.7109375" style="39" customWidth="1"/>
    <col min="16" max="16" width="16.7109375" style="39" customWidth="1"/>
    <col min="17" max="17" width="15.7109375" style="15" customWidth="1"/>
    <col min="18" max="18" width="17.7109375" style="15" customWidth="1"/>
    <col min="19" max="19" width="17.7109375" style="44" customWidth="1"/>
    <col min="20" max="20" width="17.7109375" style="39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2" width="20.7109375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47</v>
      </c>
      <c r="B2" t="s">
        <v>48</v>
      </c>
      <c r="C2" s="25">
        <v>44496</v>
      </c>
      <c r="D2" s="15">
        <v>68000</v>
      </c>
      <c r="E2" t="s">
        <v>32</v>
      </c>
      <c r="F2" t="s">
        <v>37</v>
      </c>
      <c r="G2" s="15">
        <v>68000</v>
      </c>
      <c r="H2" s="15">
        <v>30400</v>
      </c>
      <c r="I2" s="20">
        <f>H2/G2*100</f>
        <v>44.705882352941181</v>
      </c>
      <c r="J2" s="15">
        <v>62753</v>
      </c>
      <c r="K2" s="15">
        <f>G2-50963</f>
        <v>17037</v>
      </c>
      <c r="L2" s="15">
        <v>11790</v>
      </c>
      <c r="M2" s="30">
        <v>196.5</v>
      </c>
      <c r="N2" s="34">
        <v>239.5</v>
      </c>
      <c r="O2" s="39">
        <v>1.08</v>
      </c>
      <c r="P2" s="39">
        <v>1.08</v>
      </c>
      <c r="Q2" s="15">
        <f>K2/M2</f>
        <v>86.702290076335885</v>
      </c>
      <c r="R2" s="15">
        <f>K2/O2</f>
        <v>15774.999999999998</v>
      </c>
      <c r="S2" s="44">
        <f>K2/O2/43560</f>
        <v>0.36214416896235074</v>
      </c>
      <c r="T2" s="39">
        <v>196.5</v>
      </c>
      <c r="U2" s="5" t="s">
        <v>33</v>
      </c>
      <c r="V2" t="s">
        <v>49</v>
      </c>
      <c r="X2" t="s">
        <v>34</v>
      </c>
      <c r="Y2">
        <v>0</v>
      </c>
      <c r="Z2">
        <v>0</v>
      </c>
      <c r="AA2" s="6">
        <v>43696</v>
      </c>
      <c r="AC2" s="7" t="s">
        <v>38</v>
      </c>
      <c r="AD2" t="s">
        <v>36</v>
      </c>
    </row>
    <row r="3" spans="1:64" x14ac:dyDescent="0.25">
      <c r="A3" t="s">
        <v>50</v>
      </c>
      <c r="B3" t="s">
        <v>51</v>
      </c>
      <c r="C3" s="25">
        <v>44160</v>
      </c>
      <c r="D3" s="15">
        <v>48000</v>
      </c>
      <c r="E3" t="s">
        <v>32</v>
      </c>
      <c r="F3" t="s">
        <v>37</v>
      </c>
      <c r="G3" s="15">
        <v>48000</v>
      </c>
      <c r="H3" s="15">
        <v>20900</v>
      </c>
      <c r="I3" s="20">
        <f>H3/G3*100</f>
        <v>43.541666666666664</v>
      </c>
      <c r="J3" s="15">
        <v>41575</v>
      </c>
      <c r="K3" s="15">
        <f>G3-36790</f>
        <v>11210</v>
      </c>
      <c r="L3" s="15">
        <v>4785</v>
      </c>
      <c r="M3" s="30">
        <v>82.5</v>
      </c>
      <c r="N3" s="34">
        <v>264</v>
      </c>
      <c r="O3" s="39">
        <v>0.5</v>
      </c>
      <c r="P3" s="39">
        <v>0.5</v>
      </c>
      <c r="Q3" s="15">
        <f>K3/M3</f>
        <v>135.87878787878788</v>
      </c>
      <c r="R3" s="15">
        <f>K3/O3</f>
        <v>22420</v>
      </c>
      <c r="S3" s="44">
        <f>K3/O3/43560</f>
        <v>0.51469237832874193</v>
      </c>
      <c r="T3" s="39">
        <v>82.5</v>
      </c>
      <c r="U3" s="5" t="s">
        <v>33</v>
      </c>
      <c r="V3" t="s">
        <v>52</v>
      </c>
      <c r="W3" t="s">
        <v>53</v>
      </c>
      <c r="X3" t="s">
        <v>34</v>
      </c>
      <c r="Y3">
        <v>0</v>
      </c>
      <c r="Z3">
        <v>0</v>
      </c>
      <c r="AA3" s="6">
        <v>43696</v>
      </c>
      <c r="AC3" s="7" t="s">
        <v>38</v>
      </c>
      <c r="AD3" t="s">
        <v>36</v>
      </c>
    </row>
    <row r="4" spans="1:64" x14ac:dyDescent="0.25">
      <c r="A4" t="s">
        <v>57</v>
      </c>
      <c r="C4" s="25">
        <v>44224</v>
      </c>
      <c r="D4" s="15">
        <v>3300</v>
      </c>
      <c r="E4" t="s">
        <v>32</v>
      </c>
      <c r="F4" t="s">
        <v>37</v>
      </c>
      <c r="G4" s="15">
        <v>3300</v>
      </c>
      <c r="H4" s="15">
        <v>2300</v>
      </c>
      <c r="I4" s="20">
        <f t="shared" ref="I4:I10" si="0">H4/G4*100</f>
        <v>69.696969696969703</v>
      </c>
      <c r="J4" s="15">
        <v>4800</v>
      </c>
      <c r="K4" s="15">
        <f>G4-0</f>
        <v>3300</v>
      </c>
      <c r="L4" s="15">
        <v>4800</v>
      </c>
      <c r="M4" s="30">
        <v>80</v>
      </c>
      <c r="N4" s="34">
        <v>129.36999499999999</v>
      </c>
      <c r="O4" s="39">
        <v>0.23799999999999999</v>
      </c>
      <c r="P4" s="39">
        <v>0.23799999999999999</v>
      </c>
      <c r="Q4" s="15">
        <f t="shared" ref="Q4:Q10" si="1">K4/M4</f>
        <v>41.25</v>
      </c>
      <c r="R4" s="15">
        <f t="shared" ref="R4:R10" si="2">K4/O4</f>
        <v>13865.546218487396</v>
      </c>
      <c r="S4" s="44">
        <f t="shared" ref="S4:S10" si="3">K4/O4/43560</f>
        <v>0.31830914183855363</v>
      </c>
      <c r="T4" s="39">
        <v>80</v>
      </c>
      <c r="U4" s="5" t="s">
        <v>39</v>
      </c>
      <c r="V4" t="s">
        <v>58</v>
      </c>
      <c r="X4" t="s">
        <v>40</v>
      </c>
      <c r="Y4">
        <v>0</v>
      </c>
      <c r="Z4">
        <v>0</v>
      </c>
      <c r="AA4" s="6">
        <v>43696</v>
      </c>
      <c r="AC4" s="7" t="s">
        <v>35</v>
      </c>
      <c r="AD4" t="s">
        <v>44</v>
      </c>
    </row>
    <row r="5" spans="1:64" x14ac:dyDescent="0.25">
      <c r="A5" t="s">
        <v>59</v>
      </c>
      <c r="C5" s="25">
        <v>44218</v>
      </c>
      <c r="D5" s="15">
        <v>3500</v>
      </c>
      <c r="E5" t="s">
        <v>32</v>
      </c>
      <c r="F5" t="s">
        <v>37</v>
      </c>
      <c r="G5" s="15">
        <v>3500</v>
      </c>
      <c r="H5" s="15">
        <v>2300</v>
      </c>
      <c r="I5" s="20">
        <f t="shared" si="0"/>
        <v>65.714285714285708</v>
      </c>
      <c r="J5" s="15">
        <v>4800</v>
      </c>
      <c r="K5" s="15">
        <f>G5-0</f>
        <v>3500</v>
      </c>
      <c r="L5" s="15">
        <v>4800</v>
      </c>
      <c r="M5" s="30">
        <v>80</v>
      </c>
      <c r="N5" s="34">
        <v>129.36999499999999</v>
      </c>
      <c r="O5" s="39">
        <v>0.23799999999999999</v>
      </c>
      <c r="P5" s="39">
        <v>0.23799999999999999</v>
      </c>
      <c r="Q5" s="15">
        <f t="shared" si="1"/>
        <v>43.75</v>
      </c>
      <c r="R5" s="15">
        <f t="shared" si="2"/>
        <v>14705.882352941177</v>
      </c>
      <c r="S5" s="44">
        <f t="shared" si="3"/>
        <v>0.3376006049802841</v>
      </c>
      <c r="T5" s="39">
        <v>80</v>
      </c>
      <c r="U5" s="5" t="s">
        <v>39</v>
      </c>
      <c r="V5" t="s">
        <v>60</v>
      </c>
      <c r="X5" t="s">
        <v>40</v>
      </c>
      <c r="Y5">
        <v>0</v>
      </c>
      <c r="Z5">
        <v>0</v>
      </c>
      <c r="AA5" s="6">
        <v>43696</v>
      </c>
      <c r="AC5" s="7" t="s">
        <v>35</v>
      </c>
      <c r="AD5" t="s">
        <v>44</v>
      </c>
    </row>
    <row r="6" spans="1:64" x14ac:dyDescent="0.25">
      <c r="A6" t="s">
        <v>41</v>
      </c>
      <c r="B6" t="s">
        <v>42</v>
      </c>
      <c r="C6" s="25">
        <v>44182</v>
      </c>
      <c r="D6" s="15">
        <v>97500</v>
      </c>
      <c r="E6" t="s">
        <v>32</v>
      </c>
      <c r="F6" t="s">
        <v>37</v>
      </c>
      <c r="G6" s="15">
        <v>97500</v>
      </c>
      <c r="H6" s="15">
        <v>49500</v>
      </c>
      <c r="I6" s="20">
        <f t="shared" si="0"/>
        <v>50.769230769230766</v>
      </c>
      <c r="J6" s="15">
        <v>98621</v>
      </c>
      <c r="K6" s="15">
        <f>G6-89921</f>
        <v>7579</v>
      </c>
      <c r="L6" s="15">
        <v>8700</v>
      </c>
      <c r="M6" s="30">
        <v>150</v>
      </c>
      <c r="N6" s="34">
        <v>295</v>
      </c>
      <c r="O6" s="39">
        <v>1.016</v>
      </c>
      <c r="P6" s="39">
        <v>1.016</v>
      </c>
      <c r="Q6" s="15">
        <f t="shared" si="1"/>
        <v>50.526666666666664</v>
      </c>
      <c r="R6" s="15">
        <f t="shared" si="2"/>
        <v>7459.6456692913389</v>
      </c>
      <c r="S6" s="44">
        <f t="shared" si="3"/>
        <v>0.17124990058060924</v>
      </c>
      <c r="T6" s="39">
        <v>150</v>
      </c>
      <c r="U6" s="5" t="s">
        <v>33</v>
      </c>
      <c r="V6" t="s">
        <v>43</v>
      </c>
      <c r="X6" t="s">
        <v>40</v>
      </c>
      <c r="Y6">
        <v>0</v>
      </c>
      <c r="Z6">
        <v>0</v>
      </c>
      <c r="AA6" s="6">
        <v>43696</v>
      </c>
      <c r="AC6" s="7" t="s">
        <v>38</v>
      </c>
      <c r="AD6" t="s">
        <v>44</v>
      </c>
    </row>
    <row r="7" spans="1:64" x14ac:dyDescent="0.25">
      <c r="A7" t="s">
        <v>61</v>
      </c>
      <c r="B7" t="s">
        <v>62</v>
      </c>
      <c r="C7" s="25">
        <v>44428</v>
      </c>
      <c r="D7" s="15">
        <v>15000</v>
      </c>
      <c r="E7" t="s">
        <v>32</v>
      </c>
      <c r="F7" t="s">
        <v>37</v>
      </c>
      <c r="G7" s="15">
        <v>15000</v>
      </c>
      <c r="H7" s="15">
        <v>3700</v>
      </c>
      <c r="I7" s="20">
        <f t="shared" si="0"/>
        <v>24.666666666666668</v>
      </c>
      <c r="J7" s="15">
        <v>7447</v>
      </c>
      <c r="K7" s="15">
        <f>G7-1447</f>
        <v>13553</v>
      </c>
      <c r="L7" s="15">
        <v>6000</v>
      </c>
      <c r="M7" s="30">
        <v>100</v>
      </c>
      <c r="N7" s="34">
        <v>95</v>
      </c>
      <c r="O7" s="39">
        <v>0.218</v>
      </c>
      <c r="P7" s="39">
        <v>0.218</v>
      </c>
      <c r="Q7" s="15">
        <f t="shared" si="1"/>
        <v>135.53</v>
      </c>
      <c r="R7" s="15">
        <f t="shared" si="2"/>
        <v>62169.724770642199</v>
      </c>
      <c r="S7" s="44">
        <f t="shared" si="3"/>
        <v>1.4272204951938061</v>
      </c>
      <c r="T7" s="39">
        <v>100</v>
      </c>
      <c r="U7" s="5" t="s">
        <v>39</v>
      </c>
      <c r="V7" t="s">
        <v>63</v>
      </c>
      <c r="X7" t="s">
        <v>40</v>
      </c>
      <c r="Y7">
        <v>0</v>
      </c>
      <c r="Z7">
        <v>0</v>
      </c>
      <c r="AA7" s="6">
        <v>43696</v>
      </c>
      <c r="AC7" s="7" t="s">
        <v>38</v>
      </c>
      <c r="AD7" t="s">
        <v>44</v>
      </c>
    </row>
    <row r="8" spans="1:64" x14ac:dyDescent="0.25">
      <c r="A8" t="s">
        <v>45</v>
      </c>
      <c r="C8" s="25">
        <v>44049</v>
      </c>
      <c r="D8" s="15">
        <v>48000</v>
      </c>
      <c r="E8" t="s">
        <v>32</v>
      </c>
      <c r="F8" t="s">
        <v>37</v>
      </c>
      <c r="G8" s="15">
        <v>48000</v>
      </c>
      <c r="H8" s="15">
        <v>10800</v>
      </c>
      <c r="I8" s="20">
        <f t="shared" si="0"/>
        <v>22.5</v>
      </c>
      <c r="J8" s="15">
        <v>11339</v>
      </c>
      <c r="K8" s="15">
        <f>G8-0</f>
        <v>48000</v>
      </c>
      <c r="L8" s="15">
        <v>11339</v>
      </c>
      <c r="M8" s="30">
        <v>373</v>
      </c>
      <c r="N8" s="34">
        <v>83.525002000000001</v>
      </c>
      <c r="O8" s="39">
        <v>3.91</v>
      </c>
      <c r="P8" s="39">
        <v>0.71499999999999997</v>
      </c>
      <c r="Q8" s="15">
        <f t="shared" si="1"/>
        <v>128.68632707774799</v>
      </c>
      <c r="R8" s="15">
        <f t="shared" si="2"/>
        <v>12276.21483375959</v>
      </c>
      <c r="S8" s="44">
        <f t="shared" si="3"/>
        <v>0.28182311372267194</v>
      </c>
      <c r="T8" s="39">
        <v>373</v>
      </c>
      <c r="U8" s="5" t="s">
        <v>33</v>
      </c>
      <c r="W8" t="s">
        <v>46</v>
      </c>
      <c r="X8" t="s">
        <v>34</v>
      </c>
      <c r="Y8">
        <v>0</v>
      </c>
      <c r="Z8">
        <v>0</v>
      </c>
      <c r="AA8" s="6">
        <v>43696</v>
      </c>
      <c r="AC8" s="7" t="s">
        <v>35</v>
      </c>
      <c r="AD8" t="s">
        <v>36</v>
      </c>
    </row>
    <row r="9" spans="1:64" x14ac:dyDescent="0.25">
      <c r="A9" t="s">
        <v>54</v>
      </c>
      <c r="C9" s="25">
        <v>44036</v>
      </c>
      <c r="D9" s="15">
        <v>4500</v>
      </c>
      <c r="E9" t="s">
        <v>32</v>
      </c>
      <c r="F9" t="s">
        <v>37</v>
      </c>
      <c r="G9" s="15">
        <v>4500</v>
      </c>
      <c r="H9" s="15">
        <v>2800</v>
      </c>
      <c r="I9" s="20">
        <f t="shared" si="0"/>
        <v>62.222222222222221</v>
      </c>
      <c r="J9" s="15">
        <v>5510</v>
      </c>
      <c r="K9" s="15">
        <f>G9-0</f>
        <v>4500</v>
      </c>
      <c r="L9" s="15">
        <v>5510</v>
      </c>
      <c r="M9" s="30">
        <v>95.006666999999993</v>
      </c>
      <c r="N9" s="34">
        <v>177.53999300000001</v>
      </c>
      <c r="O9" s="39">
        <v>0.38700000000000001</v>
      </c>
      <c r="P9" s="39">
        <v>0.38700000000000001</v>
      </c>
      <c r="Q9" s="15">
        <f t="shared" si="1"/>
        <v>47.365097019980716</v>
      </c>
      <c r="R9" s="15">
        <f t="shared" si="2"/>
        <v>11627.906976744185</v>
      </c>
      <c r="S9" s="44">
        <f t="shared" si="3"/>
        <v>0.26694001324022465</v>
      </c>
      <c r="T9" s="39">
        <v>95.01</v>
      </c>
      <c r="U9" s="5" t="s">
        <v>39</v>
      </c>
      <c r="V9" t="s">
        <v>55</v>
      </c>
      <c r="X9" t="s">
        <v>40</v>
      </c>
      <c r="Y9">
        <v>0</v>
      </c>
      <c r="Z9">
        <v>0</v>
      </c>
      <c r="AA9" s="6">
        <v>43696</v>
      </c>
      <c r="AC9" s="7" t="s">
        <v>35</v>
      </c>
      <c r="AD9" t="s">
        <v>44</v>
      </c>
    </row>
    <row r="10" spans="1:64" ht="15.75" thickBot="1" x14ac:dyDescent="0.3">
      <c r="A10" t="s">
        <v>54</v>
      </c>
      <c r="C10" s="25">
        <v>44327</v>
      </c>
      <c r="D10" s="15">
        <v>7800</v>
      </c>
      <c r="E10" t="s">
        <v>32</v>
      </c>
      <c r="F10" t="s">
        <v>37</v>
      </c>
      <c r="G10" s="15">
        <v>7800</v>
      </c>
      <c r="H10" s="15">
        <v>2900</v>
      </c>
      <c r="I10" s="20">
        <f t="shared" si="0"/>
        <v>37.179487179487182</v>
      </c>
      <c r="J10" s="15">
        <v>5700</v>
      </c>
      <c r="K10" s="15">
        <f>G10-0</f>
        <v>7800</v>
      </c>
      <c r="L10" s="15">
        <v>5700</v>
      </c>
      <c r="M10" s="30">
        <v>95.006666999999993</v>
      </c>
      <c r="N10" s="34">
        <v>177.53999300000001</v>
      </c>
      <c r="O10" s="39">
        <v>0.38700000000000001</v>
      </c>
      <c r="P10" s="39">
        <v>0.38700000000000001</v>
      </c>
      <c r="Q10" s="15">
        <f t="shared" si="1"/>
        <v>82.099501501299912</v>
      </c>
      <c r="R10" s="15">
        <f t="shared" si="2"/>
        <v>20155.038759689924</v>
      </c>
      <c r="S10" s="44">
        <f t="shared" si="3"/>
        <v>0.46269602294972279</v>
      </c>
      <c r="T10" s="39">
        <v>95.01</v>
      </c>
      <c r="U10" s="5" t="s">
        <v>39</v>
      </c>
      <c r="V10" t="s">
        <v>56</v>
      </c>
      <c r="X10" t="s">
        <v>40</v>
      </c>
      <c r="Y10">
        <v>0</v>
      </c>
      <c r="Z10">
        <v>0</v>
      </c>
      <c r="AA10" s="6">
        <v>43696</v>
      </c>
      <c r="AC10" s="7" t="s">
        <v>35</v>
      </c>
      <c r="AD10" t="s">
        <v>44</v>
      </c>
    </row>
    <row r="11" spans="1:64" ht="15.75" thickTop="1" x14ac:dyDescent="0.25">
      <c r="A11" s="8"/>
      <c r="B11" s="8"/>
      <c r="C11" s="26" t="s">
        <v>64</v>
      </c>
      <c r="D11" s="16">
        <f ca="1">+SUM(D2:D24)</f>
        <v>461600</v>
      </c>
      <c r="E11" s="8"/>
      <c r="F11" s="8"/>
      <c r="G11" s="16">
        <f>+SUM(G2:G10)</f>
        <v>295600</v>
      </c>
      <c r="H11" s="16">
        <f>+SUM(H2:H10)</f>
        <v>125600</v>
      </c>
      <c r="I11" s="21"/>
      <c r="J11" s="16">
        <f>+SUM(J2:J10)</f>
        <v>242545</v>
      </c>
      <c r="K11" s="16">
        <f>+SUM(K2:K10)</f>
        <v>116479</v>
      </c>
      <c r="L11" s="16">
        <f>+SUM(L2:L10)</f>
        <v>63424</v>
      </c>
      <c r="M11" s="31">
        <f>+SUM(M2:M10)</f>
        <v>1252.0133340000002</v>
      </c>
      <c r="N11" s="35"/>
      <c r="O11" s="40">
        <f>+SUM(O2:O10)</f>
        <v>7.9740000000000002</v>
      </c>
      <c r="P11" s="40">
        <f>+SUM(P2:P10)</f>
        <v>4.7789999999999999</v>
      </c>
      <c r="Q11" s="16"/>
      <c r="R11" s="16"/>
      <c r="S11" s="45"/>
      <c r="T11" s="40"/>
      <c r="U11" s="9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64" x14ac:dyDescent="0.25">
      <c r="A12" s="10"/>
      <c r="B12" s="10"/>
      <c r="C12" s="27"/>
      <c r="D12" s="17"/>
      <c r="E12" s="10"/>
      <c r="F12" s="10"/>
      <c r="G12" s="17"/>
      <c r="H12" s="17" t="s">
        <v>65</v>
      </c>
      <c r="I12" s="22">
        <f>H11/G11*100</f>
        <v>42.489851150202981</v>
      </c>
      <c r="J12" s="17"/>
      <c r="K12" s="17"/>
      <c r="L12" s="17" t="s">
        <v>66</v>
      </c>
      <c r="M12" s="32"/>
      <c r="N12" s="36"/>
      <c r="O12" s="41" t="s">
        <v>66</v>
      </c>
      <c r="P12" s="41"/>
      <c r="Q12" s="17"/>
      <c r="R12" s="17" t="s">
        <v>66</v>
      </c>
      <c r="S12" s="46"/>
      <c r="T12" s="41"/>
      <c r="U12" s="11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64" x14ac:dyDescent="0.25">
      <c r="A13" s="52" t="s">
        <v>83</v>
      </c>
      <c r="B13" s="12"/>
      <c r="C13" s="28"/>
      <c r="D13" s="18"/>
      <c r="E13" s="12"/>
      <c r="F13" s="12"/>
      <c r="G13" s="18"/>
      <c r="H13" s="18" t="s">
        <v>67</v>
      </c>
      <c r="I13" s="23">
        <f ca="1">STDEV(I2:I24)</f>
        <v>16.708436309861057</v>
      </c>
      <c r="J13" s="18"/>
      <c r="K13" s="18"/>
      <c r="L13" s="18" t="s">
        <v>68</v>
      </c>
      <c r="M13" s="48">
        <f>K11/M11</f>
        <v>93.033354227839226</v>
      </c>
      <c r="N13" s="37"/>
      <c r="O13" s="42" t="s">
        <v>69</v>
      </c>
      <c r="P13" s="42">
        <f>K11/O11</f>
        <v>14607.348883872586</v>
      </c>
      <c r="Q13" s="18"/>
      <c r="R13" s="18" t="s">
        <v>70</v>
      </c>
      <c r="S13" s="47">
        <f>K11/O11/43560</f>
        <v>0.33533858778403547</v>
      </c>
      <c r="T13" s="42"/>
      <c r="U13" s="13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64" x14ac:dyDescent="0.25">
      <c r="A14" s="53" t="s">
        <v>82</v>
      </c>
    </row>
    <row r="16" spans="1:64" x14ac:dyDescent="0.25">
      <c r="A16" s="49" t="s">
        <v>2</v>
      </c>
      <c r="B16" s="50" t="s">
        <v>71</v>
      </c>
      <c r="C16" s="51" t="s">
        <v>72</v>
      </c>
    </row>
    <row r="17" spans="1:29" ht="21" x14ac:dyDescent="0.25">
      <c r="A17" s="49" t="s">
        <v>5</v>
      </c>
      <c r="B17" s="50" t="s">
        <v>73</v>
      </c>
      <c r="C17" s="51" t="s">
        <v>72</v>
      </c>
    </row>
    <row r="18" spans="1:29" x14ac:dyDescent="0.25">
      <c r="A18" s="49" t="s">
        <v>74</v>
      </c>
      <c r="B18" s="50" t="s">
        <v>75</v>
      </c>
      <c r="C18" s="51" t="s">
        <v>72</v>
      </c>
    </row>
    <row r="19" spans="1:29" x14ac:dyDescent="0.25">
      <c r="A19" s="49" t="s">
        <v>76</v>
      </c>
      <c r="B19" s="50" t="s">
        <v>84</v>
      </c>
      <c r="C19" s="51" t="s">
        <v>72</v>
      </c>
    </row>
    <row r="20" spans="1:29" ht="21" x14ac:dyDescent="0.25">
      <c r="A20" s="49" t="s">
        <v>77</v>
      </c>
      <c r="B20" s="50" t="s">
        <v>85</v>
      </c>
      <c r="C20" s="51" t="s">
        <v>72</v>
      </c>
    </row>
    <row r="21" spans="1:29" x14ac:dyDescent="0.25">
      <c r="A21" s="49" t="s">
        <v>78</v>
      </c>
      <c r="B21" s="50" t="s">
        <v>79</v>
      </c>
      <c r="C21" s="51" t="s">
        <v>72</v>
      </c>
      <c r="U21" s="5"/>
      <c r="AA21" s="6"/>
      <c r="AC21" s="7"/>
    </row>
    <row r="22" spans="1:29" x14ac:dyDescent="0.25">
      <c r="A22" s="49" t="s">
        <v>80</v>
      </c>
      <c r="B22" s="50" t="s">
        <v>81</v>
      </c>
      <c r="C22" s="49"/>
      <c r="U22" s="5"/>
      <c r="AA22" s="6"/>
      <c r="AC22" s="7"/>
    </row>
    <row r="24" spans="1:29" x14ac:dyDescent="0.25">
      <c r="U24" s="5"/>
      <c r="AA24" s="6"/>
      <c r="AC24" s="7"/>
    </row>
    <row r="30" spans="1:29" x14ac:dyDescent="0.25">
      <c r="A30" s="49"/>
      <c r="B30" s="50"/>
      <c r="C30" s="51"/>
    </row>
    <row r="31" spans="1:29" x14ac:dyDescent="0.25">
      <c r="A31" s="49"/>
      <c r="B31" s="50"/>
      <c r="C31" s="51"/>
    </row>
    <row r="32" spans="1:29" x14ac:dyDescent="0.25">
      <c r="A32" s="49"/>
      <c r="B32" s="50"/>
      <c r="C32" s="51"/>
    </row>
    <row r="33" spans="1:3" x14ac:dyDescent="0.25">
      <c r="A33" s="49"/>
      <c r="B33" s="50"/>
      <c r="C33" s="51"/>
    </row>
    <row r="34" spans="1:3" x14ac:dyDescent="0.25">
      <c r="A34" s="49"/>
      <c r="B34" s="50"/>
      <c r="C34" s="51"/>
    </row>
    <row r="35" spans="1:3" x14ac:dyDescent="0.25">
      <c r="A35" s="49"/>
      <c r="B35" s="50"/>
      <c r="C35" s="51"/>
    </row>
    <row r="36" spans="1:3" x14ac:dyDescent="0.25">
      <c r="A36" s="49"/>
      <c r="B36" s="50"/>
      <c r="C36" s="49"/>
    </row>
  </sheetData>
  <conditionalFormatting sqref="D21:AF22 A24:AF24 A2:AF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EB2D-742D-433B-A950-6704C665D1A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2023-01-30T18:32:59Z</dcterms:created>
  <dcterms:modified xsi:type="dcterms:W3CDTF">2023-02-01T14:31:06Z</dcterms:modified>
</cp:coreProperties>
</file>